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5286\Desktop\Shyamali\APIT\Salary arrears\2026.06.19\Published Docs\"/>
    </mc:Choice>
  </mc:AlternateContent>
  <xr:revisionPtr revIDLastSave="0" documentId="13_ncr:1_{3DDF9216-2D3B-42DC-82BF-AE7C81D19A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5" i="1"/>
  <c r="F4" i="1"/>
  <c r="E16" i="1" l="1"/>
  <c r="E17" i="1"/>
  <c r="E18" i="1"/>
  <c r="E19" i="1"/>
  <c r="E3" i="1"/>
  <c r="F3" i="1" s="1"/>
  <c r="E4" i="1"/>
  <c r="E5" i="1"/>
  <c r="E6" i="1"/>
  <c r="C20" i="1"/>
  <c r="D20" i="1"/>
  <c r="B20" i="1"/>
  <c r="F17" i="1" l="1"/>
  <c r="F18" i="1"/>
  <c r="F16" i="1"/>
  <c r="F15" i="1"/>
  <c r="E14" i="1"/>
  <c r="F14" i="1" s="1"/>
  <c r="E15" i="1"/>
  <c r="E13" i="1"/>
  <c r="F13" i="1" s="1"/>
  <c r="F12" i="1"/>
  <c r="E12" i="1"/>
  <c r="F11" i="1"/>
  <c r="E11" i="1"/>
  <c r="E10" i="1"/>
  <c r="F10" i="1" s="1"/>
  <c r="E9" i="1"/>
  <c r="F9" i="1" s="1"/>
  <c r="E8" i="1"/>
  <c r="F8" i="1" s="1"/>
  <c r="E7" i="1"/>
  <c r="F7" i="1" s="1"/>
  <c r="F19" i="1" l="1"/>
  <c r="F20" i="1" l="1"/>
  <c r="E20" i="1"/>
</calcChain>
</file>

<file path=xl/sharedStrings.xml><?xml version="1.0" encoding="utf-8"?>
<sst xmlns="http://schemas.openxmlformats.org/spreadsheetml/2006/main" count="25" uniqueCount="25">
  <si>
    <t>Year of Assessment</t>
  </si>
  <si>
    <t>2025/2026</t>
  </si>
  <si>
    <t>2024/2025</t>
  </si>
  <si>
    <t>2023/2024</t>
  </si>
  <si>
    <t>Total Gross Remuneration Liable for APIT as per T10 (Rs.)</t>
  </si>
  <si>
    <t>2022/2023 First 9 months</t>
  </si>
  <si>
    <t>2021/2022</t>
  </si>
  <si>
    <t>2020/2021</t>
  </si>
  <si>
    <t>2022/2023 Second 3 months</t>
  </si>
  <si>
    <t>2018/2019</t>
  </si>
  <si>
    <t>2017/2018</t>
  </si>
  <si>
    <t>2016/2017</t>
  </si>
  <si>
    <t>2015/2016</t>
  </si>
  <si>
    <t>2014/2015</t>
  </si>
  <si>
    <t>2013/2014</t>
  </si>
  <si>
    <t>2012/2013</t>
  </si>
  <si>
    <t>2011/2012</t>
  </si>
  <si>
    <t>2019/2020 Second 3 Months</t>
  </si>
  <si>
    <t>2019/2020 First 9 Months</t>
  </si>
  <si>
    <t>Salary Arrears Amount (Rs.)</t>
  </si>
  <si>
    <t>Tax Amount (Rs.)</t>
  </si>
  <si>
    <t>Tax Calculator for computing 'C' in the Tax Credit Formula</t>
  </si>
  <si>
    <t>Total amount of Tax deducted as per T10                                  (Rs.)</t>
  </si>
  <si>
    <t>Total Gross Remuneration together with Arrears Salary (Rs.)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</si>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</sst>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6" fillId="0" borderId="0" xfId="0" applyFont="1" applyFill="1" applyBorder="1" applyAlignment="1">
      <alignment horizontal="justify" vertical="center" wrapText="1"/>
    </xf>
    <xf numFmtId="0" fontId="5" fillId="0" borderId="0" xfId="0" applyFont="1"/>
    <xf numFmtId="3" fontId="6" fillId="2" borderId="1" xfId="0" applyNumberFormat="1" applyFont="1" applyFill="1" applyBorder="1" applyAlignment="1" applyProtection="1">
      <alignment horizontal="right" vertical="center" wrapText="1"/>
      <protection hidden="1"/>
    </xf>
    <xf numFmtId="43" fontId="5" fillId="3" borderId="1" xfId="1" applyFont="1" applyFill="1" applyBorder="1" applyProtection="1">
      <protection hidden="1"/>
    </xf>
    <xf numFmtId="43" fontId="7" fillId="4" borderId="1" xfId="1" applyFont="1" applyFill="1" applyBorder="1" applyProtection="1">
      <protection hidden="1"/>
    </xf>
    <xf numFmtId="3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43" fontId="5" fillId="0" borderId="1" xfId="1" applyFont="1" applyFill="1" applyBorder="1" applyProtection="1">
      <protection locked="0"/>
    </xf>
    <xf numFmtId="0" fontId="0" fillId="0" borderId="0" xfId="0" applyAlignment="1">
      <alignment horizontal="center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justify" vertical="center" wrapText="1"/>
      <protection hidden="1"/>
    </xf>
    <xf numFmtId="0" fontId="6" fillId="0" borderId="1" xfId="0" applyFont="1" applyFill="1" applyBorder="1" applyAlignment="1" applyProtection="1">
      <alignment horizontal="justify" vertical="center" wrapText="1"/>
      <protection hidden="1"/>
    </xf>
    <xf numFmtId="0" fontId="8" fillId="0" borderId="1" xfId="0" applyFont="1" applyFill="1" applyBorder="1" applyAlignment="1" applyProtection="1">
      <alignment horizontal="justify" vertic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"/>
  <sheetViews>
    <sheetView tabSelected="1" zoomScale="70" zoomScaleNormal="70" workbookViewId="0">
      <selection activeCell="B17" sqref="B17"/>
    </sheetView>
  </sheetViews>
  <sheetFormatPr defaultRowHeight="15" x14ac:dyDescent="0.25"/>
  <cols>
    <col min="1" max="1" width="28.140625" customWidth="1"/>
    <col min="2" max="3" width="20.7109375" customWidth="1"/>
    <col min="4" max="4" width="22.42578125" customWidth="1"/>
    <col min="5" max="6" width="20.7109375" customWidth="1"/>
  </cols>
  <sheetData>
    <row r="1" spans="1:7" s="1" customFormat="1" ht="23.25" x14ac:dyDescent="0.35">
      <c r="A1" s="10" t="s">
        <v>21</v>
      </c>
      <c r="B1" s="11"/>
      <c r="C1" s="11"/>
      <c r="D1" s="11"/>
      <c r="E1" s="11"/>
      <c r="F1" s="11"/>
    </row>
    <row r="2" spans="1:7" ht="64.150000000000006" customHeight="1" x14ac:dyDescent="0.25">
      <c r="A2" s="12" t="s">
        <v>0</v>
      </c>
      <c r="B2" s="13" t="s">
        <v>4</v>
      </c>
      <c r="C2" s="13" t="s">
        <v>22</v>
      </c>
      <c r="D2" s="14" t="s">
        <v>19</v>
      </c>
      <c r="E2" s="15" t="s">
        <v>23</v>
      </c>
      <c r="F2" s="16" t="s">
        <v>20</v>
      </c>
    </row>
    <row r="3" spans="1:7" ht="18" customHeight="1" x14ac:dyDescent="0.25">
      <c r="A3" s="17" t="s">
        <v>1</v>
      </c>
      <c r="B3" s="7"/>
      <c r="C3" s="8"/>
      <c r="D3" s="7"/>
      <c r="E3" s="4">
        <f t="shared" ref="E3:E13" si="0">B3+D3</f>
        <v>0</v>
      </c>
      <c r="F3" s="5">
        <f>IF(E3&lt;=1800000, 0, IF(E3&lt;=2800000, (E3*0.06)-108000, IF(E3&lt;=3300000, (E3*0.18)-444000, IF(E3&lt;=3800000, (E3*0.24)-642000, IF(E3&lt;=4300000, (E3*0.3)-870000, (E3*0.36)-1128000)))))</f>
        <v>0</v>
      </c>
    </row>
    <row r="4" spans="1:7" ht="18" customHeight="1" x14ac:dyDescent="0.25">
      <c r="A4" s="17" t="s">
        <v>2</v>
      </c>
      <c r="B4" s="7"/>
      <c r="C4" s="8"/>
      <c r="D4" s="7"/>
      <c r="E4" s="4">
        <f t="shared" si="0"/>
        <v>0</v>
      </c>
      <c r="F4" s="5">
        <f>IF(E4&lt;=1200000,0,IF(E4&lt;=1700000,(E4*0.06)-72000,IF(E4&lt;=2200000,(E4*0.12)-174000,IF(E4&lt;=2700000,(E4*0.18)-306000,IF(E4&lt;=3200000,(E4*0.24)-468000,IF(E4&lt;=3700000,(E4*0.3)-660000,(E4*0.36)-882000))))))</f>
        <v>0</v>
      </c>
      <c r="G4" s="9"/>
    </row>
    <row r="5" spans="1:7" ht="18" customHeight="1" x14ac:dyDescent="0.25">
      <c r="A5" s="17" t="s">
        <v>3</v>
      </c>
      <c r="B5" s="7"/>
      <c r="C5" s="8"/>
      <c r="D5" s="7"/>
      <c r="E5" s="4">
        <f t="shared" si="0"/>
        <v>0</v>
      </c>
      <c r="F5" s="5">
        <f>IF(E5&lt;=1200000,0,IF(E5&lt;=1700000,(E5*0.06)-72000,IF(E5&lt;=2200000,(E5*0.12)-174000,IF(E5&lt;=2700000,(E5*0.18)-306000,IF(E5&lt;=3200000,(E5*0.24)-468000,IF(E5&lt;=3700000,(E5*0.3)-660000,(E5*0.36)-882000))))))</f>
        <v>0</v>
      </c>
    </row>
    <row r="6" spans="1:7" ht="18" customHeight="1" x14ac:dyDescent="0.25">
      <c r="A6" s="18" t="s">
        <v>8</v>
      </c>
      <c r="B6" s="7"/>
      <c r="C6" s="8"/>
      <c r="D6" s="7"/>
      <c r="E6" s="4">
        <f t="shared" si="0"/>
        <v>0</v>
      </c>
      <c r="F6" s="5">
        <f>IF(E6&lt;=300000,0,IF(E6&lt;=425000,(E6*0.06)-18000,IF(E6&lt;=550000,(E6*0.12)-43500,IF(E6&lt;=675000,(E6*0.18)-76500,IF(E6&lt;=800000,(E6*0.24)-117000,IF(E6&lt;=925000,(E6*0.3)-165000,(E6*0.36)-220500))))))</f>
        <v>0</v>
      </c>
    </row>
    <row r="7" spans="1:7" ht="18" customHeight="1" x14ac:dyDescent="0.25">
      <c r="A7" s="18" t="s">
        <v>5</v>
      </c>
      <c r="B7" s="7"/>
      <c r="C7" s="8"/>
      <c r="D7" s="7"/>
      <c r="E7" s="4">
        <f t="shared" si="0"/>
        <v>0</v>
      </c>
      <c r="F7" s="5">
        <f>IF(E7&lt;=2250000,0,IF(E7&lt;=4500000,(E7*0.06)-135000,IF(E7&lt;=6750000,(E7*0.12)-405000,(E7*0.18)-810000)))</f>
        <v>0</v>
      </c>
    </row>
    <row r="8" spans="1:7" ht="18" customHeight="1" x14ac:dyDescent="0.25">
      <c r="A8" s="18" t="s">
        <v>6</v>
      </c>
      <c r="B8" s="7"/>
      <c r="C8" s="8"/>
      <c r="D8" s="7"/>
      <c r="E8" s="4">
        <f t="shared" si="0"/>
        <v>0</v>
      </c>
      <c r="F8" s="5">
        <f>IF(E8&lt;=3000000,0,IF(E8&lt;=6000000,(E8*0.06)-180000,IF(E8&lt;=9000000,(E8*0.12)-540000,(E8*0.18)-1080000)))</f>
        <v>0</v>
      </c>
    </row>
    <row r="9" spans="1:7" ht="18" customHeight="1" x14ac:dyDescent="0.25">
      <c r="A9" s="18" t="s">
        <v>7</v>
      </c>
      <c r="B9" s="7"/>
      <c r="C9" s="8"/>
      <c r="D9" s="7"/>
      <c r="E9" s="4">
        <f t="shared" si="0"/>
        <v>0</v>
      </c>
      <c r="F9" s="5">
        <f>IF(E9&lt;=3000000,0,IF(E9&lt;=6000000,(E9*0.06)-180000,IF(E9&lt;=9000000,(E9*0.12)-540000,(E9*0.18)-1080000)))</f>
        <v>0</v>
      </c>
    </row>
    <row r="10" spans="1:7" ht="18" customHeight="1" x14ac:dyDescent="0.25">
      <c r="A10" s="18" t="s">
        <v>17</v>
      </c>
      <c r="B10" s="7"/>
      <c r="C10" s="8"/>
      <c r="D10" s="7"/>
      <c r="E10" s="4">
        <f t="shared" si="0"/>
        <v>0</v>
      </c>
      <c r="F10" s="5">
        <f>IF(E10&lt;=750000,0,IF(E10&lt;=1500000,(E10*0.06)-45000,IF(E10&lt;=2250000,(E10*0.12)-135000,(E10*0.18)-2700000)))</f>
        <v>0</v>
      </c>
    </row>
    <row r="11" spans="1:7" ht="18" customHeight="1" x14ac:dyDescent="0.25">
      <c r="A11" s="18" t="s">
        <v>18</v>
      </c>
      <c r="B11" s="7"/>
      <c r="C11" s="8"/>
      <c r="D11" s="7"/>
      <c r="E11" s="4">
        <f t="shared" si="0"/>
        <v>0</v>
      </c>
      <c r="F11" s="5">
        <f>IF(E11&lt;=900000,0, IF(E11&lt;=1350000, (E11*0.04)-36000, IF(E11&lt;=1800000, (E11*0.08)-90000, IF(E11&lt;=2250000, (E11*0.12)-162000, IF(E11&lt;=2700000, (E11*0.16)-252000, IF(E11&lt;=3150000, (E11*0.2)-360000, (E11*0.24)-486000))))))</f>
        <v>0</v>
      </c>
    </row>
    <row r="12" spans="1:7" ht="18" customHeight="1" x14ac:dyDescent="0.25">
      <c r="A12" s="18" t="s">
        <v>9</v>
      </c>
      <c r="B12" s="7"/>
      <c r="C12" s="8"/>
      <c r="D12" s="7"/>
      <c r="E12" s="4">
        <f t="shared" si="0"/>
        <v>0</v>
      </c>
      <c r="F12" s="5">
        <f>IF(E12&lt;=1200000,0, IF(E12&lt;=1800000, (E12*0.04)-48000, IF(E12&lt;=2400000, (E12*0.08)-120000, IF(E12&lt;=3000000, (E12*0.12)-216000, IF(E12&lt;=3600000, (E12*0.16)-336000, IF(E12&lt;=4200000, (E12*0.2)-480000, (E12*0.24)-648000))))))</f>
        <v>0</v>
      </c>
    </row>
    <row r="13" spans="1:7" ht="18" customHeight="1" x14ac:dyDescent="0.25">
      <c r="A13" s="18" t="s">
        <v>10</v>
      </c>
      <c r="B13" s="7"/>
      <c r="C13" s="8"/>
      <c r="D13" s="7"/>
      <c r="E13" s="4">
        <f t="shared" si="0"/>
        <v>0</v>
      </c>
      <c r="F13" s="5">
        <f>IF(E13&lt;=750000,0, IF(E13&lt;=1250000, (E13*0.04)-30000, IF(E13&lt;=1750000, (E13*0.08)-80000, IF(E13&lt;=2250000, (E13*0.12)-150000, (E13*0.16)-240000))))</f>
        <v>0</v>
      </c>
    </row>
    <row r="14" spans="1:7" ht="18" customHeight="1" x14ac:dyDescent="0.25">
      <c r="A14" s="18" t="s">
        <v>11</v>
      </c>
      <c r="B14" s="7"/>
      <c r="C14" s="8"/>
      <c r="D14" s="7"/>
      <c r="E14" s="4">
        <f t="shared" ref="E14:E19" si="1">B14+D14</f>
        <v>0</v>
      </c>
      <c r="F14" s="5">
        <f t="shared" ref="F14:F15" si="2">IF(E14&lt;=750000,0, IF(E14&lt;=1250000, (E14*0.04)-30000, IF(E14&lt;=1750000, (E14*0.08)-80000, IF(E14&lt;=2250000, (E14*0.12)-150000, (E14*0.16)-240000))))</f>
        <v>0</v>
      </c>
    </row>
    <row r="15" spans="1:7" ht="18" customHeight="1" x14ac:dyDescent="0.25">
      <c r="A15" s="18" t="s">
        <v>12</v>
      </c>
      <c r="B15" s="7"/>
      <c r="C15" s="8"/>
      <c r="D15" s="7"/>
      <c r="E15" s="4">
        <f t="shared" si="1"/>
        <v>0</v>
      </c>
      <c r="F15" s="5">
        <f t="shared" si="2"/>
        <v>0</v>
      </c>
    </row>
    <row r="16" spans="1:7" ht="18" customHeight="1" x14ac:dyDescent="0.25">
      <c r="A16" s="18" t="s">
        <v>13</v>
      </c>
      <c r="B16" s="7"/>
      <c r="C16" s="8"/>
      <c r="D16" s="8"/>
      <c r="E16" s="4">
        <f t="shared" si="1"/>
        <v>0</v>
      </c>
      <c r="F16" s="5">
        <f>IF(E16&lt;=600000,0, IF(E16&lt;=1100000, (E16*0.04)-24000, IF(E16&lt;=1600000, (E16*0.08)-68000, IF(E16&lt;=2100000, (E16*0.12)-132000, IF(E16&lt;=2600000, (E16*0.16)-216000, IF(E16&lt;=3600000, (E16*0.2)-320000, (E16*0.24)-464000))))))</f>
        <v>0</v>
      </c>
    </row>
    <row r="17" spans="1:6" ht="18" customHeight="1" x14ac:dyDescent="0.25">
      <c r="A17" s="18" t="s">
        <v>14</v>
      </c>
      <c r="B17" s="7"/>
      <c r="C17" s="8"/>
      <c r="D17" s="8"/>
      <c r="E17" s="4">
        <f t="shared" si="1"/>
        <v>0</v>
      </c>
      <c r="F17" s="5">
        <f t="shared" ref="F17:F19" si="3">IF(E17&lt;=600000,0, IF(E17&lt;=1100000, (E17*0.04)-24000, IF(E17&lt;=1600000, (E17*0.08)-68000, IF(E17&lt;=2100000, (E17*0.12)-132000, IF(E17&lt;=2600000, (E17*0.16)-216000, IF(E17&lt;=3600000, (E17*0.2)-320000, (E17*0.24)-464000))))))</f>
        <v>0</v>
      </c>
    </row>
    <row r="18" spans="1:6" ht="18" customHeight="1" x14ac:dyDescent="0.25">
      <c r="A18" s="18" t="s">
        <v>15</v>
      </c>
      <c r="B18" s="7"/>
      <c r="C18" s="8"/>
      <c r="D18" s="8"/>
      <c r="E18" s="4">
        <f t="shared" si="1"/>
        <v>0</v>
      </c>
      <c r="F18" s="5">
        <f t="shared" si="3"/>
        <v>0</v>
      </c>
    </row>
    <row r="19" spans="1:6" ht="18" customHeight="1" x14ac:dyDescent="0.25">
      <c r="A19" s="18" t="s">
        <v>16</v>
      </c>
      <c r="B19" s="7"/>
      <c r="C19" s="8"/>
      <c r="D19" s="8">
        <v>0</v>
      </c>
      <c r="E19" s="4">
        <f t="shared" si="1"/>
        <v>0</v>
      </c>
      <c r="F19" s="5">
        <f t="shared" si="3"/>
        <v>0</v>
      </c>
    </row>
    <row r="20" spans="1:6" ht="18" customHeight="1" x14ac:dyDescent="0.25">
      <c r="A20" s="19" t="s">
        <v>24</v>
      </c>
      <c r="B20" s="6">
        <f>SUM(B3:B19)</f>
        <v>0</v>
      </c>
      <c r="C20" s="6">
        <f t="shared" ref="C20:F20" si="4">SUM(C3:C19)</f>
        <v>0</v>
      </c>
      <c r="D20" s="6">
        <f t="shared" si="4"/>
        <v>0</v>
      </c>
      <c r="E20" s="6">
        <f t="shared" si="4"/>
        <v>0</v>
      </c>
      <c r="F20" s="6">
        <f t="shared" si="4"/>
        <v>0</v>
      </c>
    </row>
    <row r="21" spans="1:6" ht="18" customHeight="1" x14ac:dyDescent="0.25">
      <c r="A21" s="2"/>
      <c r="B21" s="3"/>
      <c r="C21" s="3"/>
      <c r="D21" s="3"/>
      <c r="E21" s="3"/>
      <c r="F21" s="3"/>
    </row>
    <row r="22" spans="1:6" x14ac:dyDescent="0.25">
      <c r="A22" s="2"/>
      <c r="B22" s="3"/>
      <c r="C22" s="3"/>
      <c r="D22" s="3"/>
      <c r="E22" s="3"/>
      <c r="F22" s="3"/>
    </row>
    <row r="23" spans="1:6" x14ac:dyDescent="0.25">
      <c r="A23" s="2"/>
      <c r="B23" s="3"/>
      <c r="C23" s="3"/>
      <c r="D23" s="3"/>
      <c r="E23" s="3"/>
      <c r="F23" s="3"/>
    </row>
    <row r="24" spans="1:6" x14ac:dyDescent="0.25">
      <c r="A24" s="2"/>
      <c r="B24" s="3"/>
      <c r="C24" s="3"/>
      <c r="D24" s="3"/>
      <c r="E24" s="3"/>
      <c r="F24" s="3"/>
    </row>
  </sheetData>
  <sheetProtection algorithmName="SHA-512" hashValue="mCgYR8hvANpQ0L/+0wBd7EDx3xxx04BmWckUCovs/Cv5kkd+ot8YLywAr9z9u03FS3BvKTjylecWYVeW5lEIAA==" saltValue="DBVFqOXdXwTC1mtHdisLnQ==" spinCount="100000" sheet="1" objects="1" scenarios="1"/>
  <phoneticPr fontId="2" type="noConversion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A14" sqref="A14:XFD14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B1DC5-D020-4F92-BDE9-D1D200C45A89}"/>
</file>

<file path=customXml/itemProps2.xml><?xml version="1.0" encoding="utf-8"?>
<ds:datastoreItem xmlns:ds="http://schemas.openxmlformats.org/officeDocument/2006/customXml" ds:itemID="{866ED949-DB66-4489-B0FD-E0FCC711C767}"/>
</file>

<file path=customXml/itemProps3.xml><?xml version="1.0" encoding="utf-8"?>
<ds:datastoreItem xmlns:ds="http://schemas.openxmlformats.org/officeDocument/2006/customXml" ds:itemID="{E4D52F33-D9A8-4611-A6D1-0543D5A8E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SHYAMALI J.A.I. - SDCIR</cp:lastModifiedBy>
  <cp:lastPrinted>2026-06-22T09:55:11Z</cp:lastPrinted>
  <dcterms:created xsi:type="dcterms:W3CDTF">2026-05-15T18:00:20Z</dcterms:created>
  <dcterms:modified xsi:type="dcterms:W3CDTF">2026-06-30T06:27:31Z</dcterms:modified>
</cp:coreProperties>
</file>